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e\Desktop\Bachelor of Accounting\Introductory Accounting\"/>
    </mc:Choice>
  </mc:AlternateContent>
  <xr:revisionPtr revIDLastSave="0" documentId="13_ncr:1_{925F9E90-FB2C-4E73-88ED-436BAEA8E276}" xr6:coauthVersionLast="44" xr6:coauthVersionMax="44" xr10:uidLastSave="{00000000-0000-0000-0000-000000000000}"/>
  <bookViews>
    <workbookView xWindow="-120" yWindow="-120" windowWidth="20730" windowHeight="11160" activeTab="1" xr2:uid="{00000000-000D-0000-FFFF-FFFF00000000}"/>
  </bookViews>
  <sheets>
    <sheet name="Chart of Accounts" sheetId="1" r:id="rId1"/>
    <sheet name="Income Statemen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6" i="1" l="1"/>
  <c r="F15" i="1"/>
  <c r="F14" i="1"/>
  <c r="F13" i="1"/>
  <c r="F12" i="1"/>
  <c r="F11" i="1"/>
  <c r="F10" i="1"/>
  <c r="F9" i="1"/>
  <c r="F8" i="1"/>
  <c r="F7" i="1"/>
  <c r="F5" i="1"/>
  <c r="F4" i="1"/>
  <c r="F3" i="1"/>
  <c r="D19" i="2" l="1"/>
  <c r="D18" i="2"/>
  <c r="D17" i="2"/>
  <c r="D12" i="2"/>
  <c r="D16" i="2"/>
  <c r="D15" i="2"/>
  <c r="D14" i="2"/>
  <c r="D13" i="2"/>
  <c r="D11" i="2"/>
  <c r="D10" i="2"/>
  <c r="D20" i="2" s="1"/>
  <c r="D8" i="2"/>
  <c r="D7" i="2"/>
  <c r="D6" i="2"/>
  <c r="D22" i="2" l="1"/>
</calcChain>
</file>

<file path=xl/sharedStrings.xml><?xml version="1.0" encoding="utf-8"?>
<sst xmlns="http://schemas.openxmlformats.org/spreadsheetml/2006/main" count="150" uniqueCount="105">
  <si>
    <t>Date</t>
  </si>
  <si>
    <t>Amount ($)</t>
  </si>
  <si>
    <t>Description</t>
  </si>
  <si>
    <t>Category in my Chart of Accounts</t>
  </si>
  <si>
    <t xml:space="preserve">7 DAY AMCAL </t>
  </si>
  <si>
    <t>1-8 Chemist Expense - prescription</t>
  </si>
  <si>
    <t xml:space="preserve">BWS            </t>
  </si>
  <si>
    <t>1-5 Leisure Expense - Alcohol</t>
  </si>
  <si>
    <t>OPTUS BILLING</t>
  </si>
  <si>
    <t xml:space="preserve">BP ELANORA </t>
  </si>
  <si>
    <t>1-4 Living Expense - (Food, fuel, etc.)</t>
  </si>
  <si>
    <t xml:space="preserve">Spotify </t>
  </si>
  <si>
    <t>1-7 Entertainment Expense - Spotify</t>
  </si>
  <si>
    <t xml:space="preserve">WOOLWORTHS    </t>
  </si>
  <si>
    <t xml:space="preserve">LOLLIPOP LANE </t>
  </si>
  <si>
    <t>1-2 Kindy Expense</t>
  </si>
  <si>
    <t xml:space="preserve">Salary </t>
  </si>
  <si>
    <t>1-1 Income - Salary and Wages</t>
  </si>
  <si>
    <t>Rent</t>
  </si>
  <si>
    <t>1-1 Rent Expense</t>
  </si>
  <si>
    <t>AUS GOV FAMILIES</t>
  </si>
  <si>
    <t>1-2 Income - Benefits</t>
  </si>
  <si>
    <t>CALTEX ELANORA</t>
  </si>
  <si>
    <t xml:space="preserve">GC FRESH MEAT CENTRE </t>
  </si>
  <si>
    <t>NETFLIX</t>
  </si>
  <si>
    <t xml:space="preserve">COLES EXPRESS </t>
  </si>
  <si>
    <t>AMY BARTON</t>
  </si>
  <si>
    <t>1-2 Income - Benefits/Gift</t>
  </si>
  <si>
    <t>PAYSMART Training</t>
  </si>
  <si>
    <t>1-5 Leisure Expense - Training</t>
  </si>
  <si>
    <t>Water and electricity</t>
  </si>
  <si>
    <t>1-3 Home Expense - Water and Electricity</t>
  </si>
  <si>
    <t>Food</t>
  </si>
  <si>
    <t>Cars</t>
  </si>
  <si>
    <t>AMZNPRIMEAU MEMBERSHIP</t>
  </si>
  <si>
    <t xml:space="preserve">COLES </t>
  </si>
  <si>
    <t>KMART</t>
  </si>
  <si>
    <t xml:space="preserve">CELLARBRATIONS </t>
  </si>
  <si>
    <t>THE PINES SUPERSTORE</t>
  </si>
  <si>
    <t xml:space="preserve">WOOLWORTHS </t>
  </si>
  <si>
    <t>WOOLWORTHS</t>
  </si>
  <si>
    <t xml:space="preserve">DCP-Pines Super Store  </t>
  </si>
  <si>
    <t>1-5 Leisure Expense - Food</t>
  </si>
  <si>
    <t>LOLLIPOP LANE</t>
  </si>
  <si>
    <t xml:space="preserve">MCDONALDS GOODNA </t>
  </si>
  <si>
    <t xml:space="preserve">SQ *CORE CLIMBING </t>
  </si>
  <si>
    <t>1-5 Leisure Expense - Rock Climbing</t>
  </si>
  <si>
    <t xml:space="preserve">Nintendo Australia Pty </t>
  </si>
  <si>
    <t>1-5 Leisure Expense - Gaming</t>
  </si>
  <si>
    <t xml:space="preserve">KMART 1125 ELANORA </t>
  </si>
  <si>
    <t xml:space="preserve">BBL- Tugun </t>
  </si>
  <si>
    <t>1-5 Leisure Expense - food</t>
  </si>
  <si>
    <t xml:space="preserve">COLES 4405 </t>
  </si>
  <si>
    <t xml:space="preserve">CALTEX NERANG NORTH </t>
  </si>
  <si>
    <t>7 DAY AMCAL PALM BEACH</t>
  </si>
  <si>
    <t xml:space="preserve">CHINESE SMORGASBOARD   </t>
  </si>
  <si>
    <t>AMY BARTON coffees</t>
  </si>
  <si>
    <t>OFFICEWORKS 0413</t>
  </si>
  <si>
    <t>1-7 Study Expense - Supplies</t>
  </si>
  <si>
    <t xml:space="preserve">Cup2go </t>
  </si>
  <si>
    <t>1-5 Leisure Expense- coffee</t>
  </si>
  <si>
    <t xml:space="preserve">ZARRAFFA S COFFEE </t>
  </si>
  <si>
    <t xml:space="preserve">CALTEX ELANORA </t>
  </si>
  <si>
    <t xml:space="preserve">AUS GOV FAMILIES </t>
  </si>
  <si>
    <t xml:space="preserve">MRS CORRIE DAVENPORT </t>
  </si>
  <si>
    <t xml:space="preserve">MCDONALDS CENTRAL </t>
  </si>
  <si>
    <t xml:space="preserve">VARSITY LAKE STATION </t>
  </si>
  <si>
    <t>1-7 Study Expense - Travel</t>
  </si>
  <si>
    <t>COLES 4405</t>
  </si>
  <si>
    <t>TELSTRA</t>
  </si>
  <si>
    <t>ANGUS &amp; ROBERTSON BOOK</t>
  </si>
  <si>
    <t>1-7 Study Expense - Textbook</t>
  </si>
  <si>
    <t>Kindy</t>
  </si>
  <si>
    <t>GOLD COAST CITY COUNCIL Water</t>
  </si>
  <si>
    <t>Busy Barber</t>
  </si>
  <si>
    <t>1-5 Leisure Expense - Hair cuts</t>
  </si>
  <si>
    <t>2-1 Clothing Expense - Clothes</t>
  </si>
  <si>
    <t>2-2 Living Expense - Cars</t>
  </si>
  <si>
    <t>1-7 Entertainment Expense - Amazon</t>
  </si>
  <si>
    <t>1-7 Entertainment Expense - Netflix</t>
  </si>
  <si>
    <t>Daniella Davenport</t>
  </si>
  <si>
    <t>Income Statement</t>
  </si>
  <si>
    <t>For Month Ending February 2020</t>
  </si>
  <si>
    <t>Salary Income</t>
  </si>
  <si>
    <t>Benefits Income</t>
  </si>
  <si>
    <t>TOTAL INCOME</t>
  </si>
  <si>
    <t xml:space="preserve">Expenses </t>
  </si>
  <si>
    <t xml:space="preserve">Income </t>
  </si>
  <si>
    <t xml:space="preserve">Water </t>
  </si>
  <si>
    <t xml:space="preserve">Chemist </t>
  </si>
  <si>
    <t>Living (Food, Fuel, etc)</t>
  </si>
  <si>
    <t>Study</t>
  </si>
  <si>
    <t>Leisure</t>
  </si>
  <si>
    <t>($)</t>
  </si>
  <si>
    <t>2-3 Phone Expense - Mobile</t>
  </si>
  <si>
    <t>2-3 Phone Expense - mobile</t>
  </si>
  <si>
    <t>2-3 Phone Expense - Internet</t>
  </si>
  <si>
    <t xml:space="preserve">Phone </t>
  </si>
  <si>
    <t>Entertainment</t>
  </si>
  <si>
    <t>Clothing</t>
  </si>
  <si>
    <t>TOTAL EXPENSE</t>
  </si>
  <si>
    <t>Profit/Loss for period</t>
  </si>
  <si>
    <t>Items In Chart of Accounts</t>
  </si>
  <si>
    <t>Income</t>
  </si>
  <si>
    <t>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</si>
</sst>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(#,##0.00\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33" borderId="13" xfId="0" applyNumberFormat="1" applyFill="1" applyBorder="1" applyAlignment="1">
      <alignment horizontal="right"/>
    </xf>
    <xf numFmtId="0" fontId="0" fillId="33" borderId="14" xfId="0" applyFill="1" applyBorder="1"/>
    <xf numFmtId="0" fontId="0" fillId="33" borderId="15" xfId="0" applyFill="1" applyBorder="1"/>
    <xf numFmtId="14" fontId="0" fillId="33" borderId="16" xfId="0" applyNumberFormat="1" applyFill="1" applyBorder="1" applyAlignment="1">
      <alignment horizontal="right"/>
    </xf>
    <xf numFmtId="0" fontId="0" fillId="33" borderId="17" xfId="0" applyFill="1" applyBorder="1"/>
    <xf numFmtId="0" fontId="0" fillId="33" borderId="18" xfId="0" applyFill="1" applyBorder="1"/>
    <xf numFmtId="164" fontId="0" fillId="33" borderId="14" xfId="0" applyNumberFormat="1" applyFill="1" applyBorder="1" applyAlignment="1">
      <alignment horizontal="right"/>
    </xf>
    <xf numFmtId="164" fontId="0" fillId="33" borderId="17" xfId="0" applyNumberFormat="1" applyFill="1" applyBorder="1" applyAlignment="1">
      <alignment horizontal="right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5" xfId="0" applyBorder="1" applyAlignment="1">
      <alignment horizontal="center"/>
    </xf>
    <xf numFmtId="0" fontId="18" fillId="0" borderId="26" xfId="0" applyFont="1" applyFill="1" applyBorder="1" applyAlignment="1">
      <alignment horizontal="left"/>
    </xf>
    <xf numFmtId="0" fontId="18" fillId="0" borderId="19" xfId="0" applyFont="1" applyFill="1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0" xfId="0" applyBorder="1" applyAlignment="1">
      <alignment horizontal="left"/>
    </xf>
    <xf numFmtId="0" fontId="18" fillId="0" borderId="26" xfId="0" applyFont="1" applyBorder="1" applyAlignment="1">
      <alignment horizontal="left"/>
    </xf>
    <xf numFmtId="0" fontId="18" fillId="0" borderId="19" xfId="0" applyFont="1" applyBorder="1" applyAlignment="1">
      <alignment horizontal="left"/>
    </xf>
    <xf numFmtId="0" fontId="0" fillId="0" borderId="0" xfId="0" applyBorder="1"/>
    <xf numFmtId="0" fontId="0" fillId="0" borderId="25" xfId="0" applyBorder="1"/>
    <xf numFmtId="0" fontId="18" fillId="0" borderId="19" xfId="0" applyFont="1" applyBorder="1"/>
    <xf numFmtId="0" fontId="18" fillId="0" borderId="27" xfId="0" applyFont="1" applyBorder="1"/>
    <xf numFmtId="0" fontId="16" fillId="0" borderId="24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18" fillId="0" borderId="19" xfId="0" applyFont="1" applyBorder="1" applyAlignment="1">
      <alignment horizontal="right"/>
    </xf>
    <xf numFmtId="0" fontId="18" fillId="0" borderId="27" xfId="0" applyFont="1" applyBorder="1" applyAlignment="1">
      <alignment horizontal="right"/>
    </xf>
    <xf numFmtId="0" fontId="0" fillId="0" borderId="20" xfId="0" applyBorder="1"/>
    <xf numFmtId="0" fontId="0" fillId="0" borderId="28" xfId="0" applyBorder="1"/>
    <xf numFmtId="0" fontId="0" fillId="0" borderId="0" xfId="0"/>
    <xf numFmtId="0" fontId="19" fillId="0" borderId="21" xfId="0" applyFont="1" applyBorder="1" applyAlignment="1">
      <alignment horizontal="center"/>
    </xf>
    <xf numFmtId="164" fontId="19" fillId="0" borderId="24" xfId="0" applyNumberFormat="1" applyFont="1" applyBorder="1"/>
    <xf numFmtId="164" fontId="0" fillId="0" borderId="0" xfId="0" applyNumberFormat="1" applyBorder="1"/>
    <xf numFmtId="164" fontId="0" fillId="0" borderId="25" xfId="0" applyNumberFormat="1" applyBorder="1"/>
    <xf numFmtId="2" fontId="0" fillId="0" borderId="24" xfId="0" applyNumberFormat="1" applyBorder="1"/>
    <xf numFmtId="2" fontId="0" fillId="0" borderId="0" xfId="0" applyNumberFormat="1" applyBorder="1"/>
    <xf numFmtId="2" fontId="0" fillId="0" borderId="25" xfId="0" applyNumberFormat="1" applyBorder="1"/>
    <xf numFmtId="2" fontId="19" fillId="0" borderId="24" xfId="0" applyNumberFormat="1" applyFont="1" applyBorder="1"/>
    <xf numFmtId="2" fontId="0" fillId="0" borderId="29" xfId="0" applyNumberFormat="1" applyBorder="1"/>
    <xf numFmtId="2" fontId="0" fillId="0" borderId="30" xfId="0" applyNumberFormat="1" applyBorder="1"/>
    <xf numFmtId="2" fontId="0" fillId="0" borderId="31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FFFF"/>
      <color rgb="FFFF6600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3"/>
  <sheetViews>
    <sheetView topLeftCell="A4" workbookViewId="0">
      <selection activeCell="F6" sqref="F6:J6"/>
    </sheetView>
  </sheetViews>
  <sheetFormatPr defaultRowHeight="15" x14ac:dyDescent="0.25"/>
  <cols>
    <col min="1" max="1" width="12.7109375" style="2" customWidth="1"/>
    <col min="2" max="2" width="13.85546875" style="2" customWidth="1"/>
    <col min="3" max="3" width="35.42578125" customWidth="1"/>
    <col min="4" max="4" width="36.5703125" customWidth="1"/>
    <col min="6" max="6" width="10.5703125" customWidth="1"/>
    <col min="7" max="7" width="9.5703125" bestFit="1" customWidth="1"/>
  </cols>
  <sheetData>
    <row r="1" spans="1:10" s="1" customFormat="1" ht="15.75" thickTop="1" x14ac:dyDescent="0.25">
      <c r="A1" s="3" t="s">
        <v>0</v>
      </c>
      <c r="B1" s="4" t="s">
        <v>1</v>
      </c>
      <c r="C1" s="4" t="s">
        <v>2</v>
      </c>
      <c r="D1" s="5" t="s">
        <v>3</v>
      </c>
      <c r="F1" s="37" t="s">
        <v>102</v>
      </c>
      <c r="G1" s="15"/>
      <c r="H1" s="15"/>
      <c r="I1" s="15"/>
      <c r="J1" s="16"/>
    </row>
    <row r="2" spans="1:10" x14ac:dyDescent="0.25">
      <c r="A2" s="6">
        <v>43862</v>
      </c>
      <c r="B2" s="12">
        <v>-89.95</v>
      </c>
      <c r="C2" s="7" t="s">
        <v>4</v>
      </c>
      <c r="D2" s="8" t="s">
        <v>5</v>
      </c>
      <c r="F2" s="38" t="s">
        <v>103</v>
      </c>
      <c r="G2" s="39"/>
      <c r="H2" s="39"/>
      <c r="I2" s="39"/>
      <c r="J2" s="40"/>
    </row>
    <row r="3" spans="1:10" x14ac:dyDescent="0.25">
      <c r="A3" s="6">
        <v>43863</v>
      </c>
      <c r="B3" s="12">
        <v>-17</v>
      </c>
      <c r="C3" s="7" t="s">
        <v>6</v>
      </c>
      <c r="D3" s="8" t="s">
        <v>7</v>
      </c>
      <c r="F3" s="41" t="str">
        <f>D11</f>
        <v>1-1 Income - Salary and Wages</v>
      </c>
      <c r="G3" s="42"/>
      <c r="H3" s="42"/>
      <c r="I3" s="42"/>
      <c r="J3" s="43"/>
    </row>
    <row r="4" spans="1:10" x14ac:dyDescent="0.25">
      <c r="A4" s="6">
        <v>43864</v>
      </c>
      <c r="B4" s="12">
        <v>-38.200000000000003</v>
      </c>
      <c r="C4" s="7" t="s">
        <v>8</v>
      </c>
      <c r="D4" s="8" t="s">
        <v>95</v>
      </c>
      <c r="F4" s="41" t="str">
        <f>D14</f>
        <v>1-2 Income - Benefits</v>
      </c>
      <c r="G4" s="42"/>
      <c r="H4" s="42"/>
      <c r="I4" s="42"/>
      <c r="J4" s="43"/>
    </row>
    <row r="5" spans="1:10" x14ac:dyDescent="0.25">
      <c r="A5" s="6">
        <v>43864</v>
      </c>
      <c r="B5" s="12">
        <v>-56.3</v>
      </c>
      <c r="C5" s="7" t="s">
        <v>9</v>
      </c>
      <c r="D5" s="8" t="s">
        <v>10</v>
      </c>
      <c r="F5" s="41" t="str">
        <f>D19</f>
        <v>1-2 Income - Benefits/Gift</v>
      </c>
      <c r="G5" s="42"/>
      <c r="H5" s="42"/>
      <c r="I5" s="42"/>
      <c r="J5" s="43"/>
    </row>
    <row r="6" spans="1:10" x14ac:dyDescent="0.25">
      <c r="A6" s="6">
        <v>43865</v>
      </c>
      <c r="B6" s="12">
        <v>-17.989999999999998</v>
      </c>
      <c r="C6" s="7" t="s">
        <v>11</v>
      </c>
      <c r="D6" s="8" t="s">
        <v>12</v>
      </c>
      <c r="F6" s="44" t="s">
        <v>104</v>
      </c>
      <c r="G6" s="42"/>
      <c r="H6" s="42"/>
      <c r="I6" s="42"/>
      <c r="J6" s="43"/>
    </row>
    <row r="7" spans="1:10" x14ac:dyDescent="0.25">
      <c r="A7" s="6">
        <v>43866</v>
      </c>
      <c r="B7" s="12">
        <v>-91.86</v>
      </c>
      <c r="C7" s="7" t="s">
        <v>13</v>
      </c>
      <c r="D7" s="8" t="s">
        <v>10</v>
      </c>
      <c r="F7" s="41" t="str">
        <f>D12</f>
        <v>1-1 Rent Expense</v>
      </c>
      <c r="G7" s="42"/>
      <c r="H7" s="42"/>
      <c r="I7" s="42"/>
      <c r="J7" s="43"/>
    </row>
    <row r="8" spans="1:10" x14ac:dyDescent="0.25">
      <c r="A8" s="6">
        <v>43866</v>
      </c>
      <c r="B8" s="12">
        <v>-40</v>
      </c>
      <c r="C8" s="7" t="s">
        <v>8</v>
      </c>
      <c r="D8" s="8" t="s">
        <v>94</v>
      </c>
      <c r="F8" s="41" t="str">
        <f>D10</f>
        <v>1-2 Kindy Expense</v>
      </c>
      <c r="G8" s="42"/>
      <c r="H8" s="42"/>
      <c r="I8" s="42"/>
      <c r="J8" s="43"/>
    </row>
    <row r="9" spans="1:10" x14ac:dyDescent="0.25">
      <c r="A9" s="6">
        <v>43867</v>
      </c>
      <c r="B9" s="12">
        <v>-103.64</v>
      </c>
      <c r="C9" s="7" t="s">
        <v>4</v>
      </c>
      <c r="D9" s="8" t="s">
        <v>5</v>
      </c>
      <c r="F9" s="41" t="str">
        <f>D21</f>
        <v>1-3 Home Expense - Water and Electricity</v>
      </c>
      <c r="G9" s="42"/>
      <c r="H9" s="42"/>
      <c r="I9" s="42"/>
      <c r="J9" s="43"/>
    </row>
    <row r="10" spans="1:10" x14ac:dyDescent="0.25">
      <c r="A10" s="6">
        <v>43868</v>
      </c>
      <c r="B10" s="12">
        <v>-77</v>
      </c>
      <c r="C10" s="7" t="s">
        <v>14</v>
      </c>
      <c r="D10" s="8" t="s">
        <v>15</v>
      </c>
      <c r="F10" s="41" t="str">
        <f>D18</f>
        <v>1-4 Living Expense - (Food, fuel, etc.)</v>
      </c>
      <c r="G10" s="42"/>
      <c r="H10" s="42"/>
      <c r="I10" s="42"/>
      <c r="J10" s="43"/>
    </row>
    <row r="11" spans="1:10" x14ac:dyDescent="0.25">
      <c r="A11" s="6">
        <v>43868</v>
      </c>
      <c r="B11" s="12">
        <v>4770.1000000000004</v>
      </c>
      <c r="C11" s="7" t="s">
        <v>16</v>
      </c>
      <c r="D11" s="8" t="s">
        <v>17</v>
      </c>
      <c r="F11" s="41" t="str">
        <f>D20</f>
        <v>1-5 Leisure Expense - Training</v>
      </c>
      <c r="G11" s="42"/>
      <c r="H11" s="42"/>
      <c r="I11" s="42"/>
      <c r="J11" s="43"/>
    </row>
    <row r="12" spans="1:10" x14ac:dyDescent="0.25">
      <c r="A12" s="6">
        <v>43868</v>
      </c>
      <c r="B12" s="12">
        <v>-1200</v>
      </c>
      <c r="C12" s="7" t="s">
        <v>18</v>
      </c>
      <c r="D12" s="8" t="s">
        <v>19</v>
      </c>
      <c r="F12" s="41" t="str">
        <f>D6</f>
        <v>1-7 Entertainment Expense - Spotify</v>
      </c>
      <c r="G12" s="42"/>
      <c r="H12" s="42"/>
      <c r="I12" s="42"/>
      <c r="J12" s="43"/>
    </row>
    <row r="13" spans="1:10" x14ac:dyDescent="0.25">
      <c r="A13" s="6">
        <v>43868</v>
      </c>
      <c r="B13" s="12">
        <v>525.76</v>
      </c>
      <c r="C13" s="7" t="s">
        <v>16</v>
      </c>
      <c r="D13" s="8" t="s">
        <v>17</v>
      </c>
      <c r="F13" s="41" t="str">
        <f>D9</f>
        <v>1-8 Chemist Expense - prescription</v>
      </c>
      <c r="G13" s="42"/>
      <c r="H13" s="42"/>
      <c r="I13" s="42"/>
      <c r="J13" s="43"/>
    </row>
    <row r="14" spans="1:10" x14ac:dyDescent="0.25">
      <c r="A14" s="6">
        <v>43868</v>
      </c>
      <c r="B14" s="12">
        <v>158.34</v>
      </c>
      <c r="C14" s="7" t="s">
        <v>20</v>
      </c>
      <c r="D14" s="8" t="s">
        <v>21</v>
      </c>
      <c r="F14" s="41" t="str">
        <f>D36</f>
        <v>2-1 Clothing Expense - Clothes</v>
      </c>
      <c r="G14" s="42"/>
      <c r="H14" s="42"/>
      <c r="I14" s="42"/>
      <c r="J14" s="43"/>
    </row>
    <row r="15" spans="1:10" x14ac:dyDescent="0.25">
      <c r="A15" s="6">
        <v>43869</v>
      </c>
      <c r="B15" s="12">
        <v>-58.5</v>
      </c>
      <c r="C15" s="7" t="s">
        <v>22</v>
      </c>
      <c r="D15" s="8" t="s">
        <v>10</v>
      </c>
      <c r="F15" s="41" t="str">
        <f>D23</f>
        <v>2-2 Living Expense - Cars</v>
      </c>
      <c r="G15" s="42"/>
      <c r="H15" s="42"/>
      <c r="I15" s="42"/>
      <c r="J15" s="43"/>
    </row>
    <row r="16" spans="1:10" x14ac:dyDescent="0.25">
      <c r="A16" s="6">
        <v>43870</v>
      </c>
      <c r="B16" s="12">
        <v>-15.34</v>
      </c>
      <c r="C16" s="7" t="s">
        <v>23</v>
      </c>
      <c r="D16" s="8" t="s">
        <v>10</v>
      </c>
      <c r="F16" s="45" t="str">
        <f>D57</f>
        <v>2-3 Phone Expense - Internet</v>
      </c>
      <c r="G16" s="46"/>
      <c r="H16" s="46"/>
      <c r="I16" s="46"/>
      <c r="J16" s="47"/>
    </row>
    <row r="17" spans="1:10" x14ac:dyDescent="0.25">
      <c r="A17" s="6">
        <v>43870</v>
      </c>
      <c r="B17" s="12">
        <v>-13.99</v>
      </c>
      <c r="C17" s="7" t="s">
        <v>24</v>
      </c>
      <c r="D17" s="8" t="s">
        <v>79</v>
      </c>
      <c r="F17" s="36"/>
      <c r="G17" s="36"/>
      <c r="H17" s="36"/>
      <c r="I17" s="36"/>
      <c r="J17" s="36"/>
    </row>
    <row r="18" spans="1:10" x14ac:dyDescent="0.25">
      <c r="A18" s="6">
        <v>43871</v>
      </c>
      <c r="B18" s="12">
        <v>-50.62</v>
      </c>
      <c r="C18" s="7" t="s">
        <v>25</v>
      </c>
      <c r="D18" s="8" t="s">
        <v>10</v>
      </c>
      <c r="F18" s="36"/>
      <c r="G18" s="36"/>
      <c r="H18" s="36"/>
      <c r="I18" s="36"/>
      <c r="J18" s="36"/>
    </row>
    <row r="19" spans="1:10" x14ac:dyDescent="0.25">
      <c r="A19" s="6">
        <v>43871</v>
      </c>
      <c r="B19" s="12">
        <v>85</v>
      </c>
      <c r="C19" s="7" t="s">
        <v>26</v>
      </c>
      <c r="D19" s="8" t="s">
        <v>27</v>
      </c>
    </row>
    <row r="20" spans="1:10" x14ac:dyDescent="0.25">
      <c r="A20" s="6">
        <v>43871</v>
      </c>
      <c r="B20" s="12">
        <v>-91.95</v>
      </c>
      <c r="C20" s="7" t="s">
        <v>28</v>
      </c>
      <c r="D20" s="8" t="s">
        <v>29</v>
      </c>
    </row>
    <row r="21" spans="1:10" x14ac:dyDescent="0.25">
      <c r="A21" s="6">
        <v>43871</v>
      </c>
      <c r="B21" s="12">
        <v>-200</v>
      </c>
      <c r="C21" s="7" t="s">
        <v>30</v>
      </c>
      <c r="D21" s="8" t="s">
        <v>31</v>
      </c>
    </row>
    <row r="22" spans="1:10" x14ac:dyDescent="0.25">
      <c r="A22" s="6">
        <v>43871</v>
      </c>
      <c r="B22" s="12">
        <v>-1000</v>
      </c>
      <c r="C22" s="7" t="s">
        <v>32</v>
      </c>
      <c r="D22" s="8" t="s">
        <v>10</v>
      </c>
    </row>
    <row r="23" spans="1:10" x14ac:dyDescent="0.25">
      <c r="A23" s="6">
        <v>43871</v>
      </c>
      <c r="B23" s="12">
        <v>-300</v>
      </c>
      <c r="C23" s="7" t="s">
        <v>33</v>
      </c>
      <c r="D23" s="8" t="s">
        <v>77</v>
      </c>
    </row>
    <row r="24" spans="1:10" x14ac:dyDescent="0.25">
      <c r="A24" s="6">
        <v>43871</v>
      </c>
      <c r="B24" s="12">
        <v>-6.99</v>
      </c>
      <c r="C24" s="7" t="s">
        <v>34</v>
      </c>
      <c r="D24" s="8" t="s">
        <v>78</v>
      </c>
    </row>
    <row r="25" spans="1:10" x14ac:dyDescent="0.25">
      <c r="A25" s="6">
        <v>43871</v>
      </c>
      <c r="B25" s="12">
        <v>-210.72</v>
      </c>
      <c r="C25" s="7" t="s">
        <v>35</v>
      </c>
      <c r="D25" s="8" t="s">
        <v>10</v>
      </c>
    </row>
    <row r="26" spans="1:10" x14ac:dyDescent="0.25">
      <c r="A26" s="6">
        <v>43872</v>
      </c>
      <c r="B26" s="12">
        <v>-40</v>
      </c>
      <c r="C26" s="7" t="s">
        <v>36</v>
      </c>
      <c r="D26" s="8" t="s">
        <v>76</v>
      </c>
    </row>
    <row r="27" spans="1:10" x14ac:dyDescent="0.25">
      <c r="A27" s="6">
        <v>43872</v>
      </c>
      <c r="B27" s="12">
        <v>-58.99</v>
      </c>
      <c r="C27" s="7" t="s">
        <v>37</v>
      </c>
      <c r="D27" s="8" t="s">
        <v>7</v>
      </c>
    </row>
    <row r="28" spans="1:10" x14ac:dyDescent="0.25">
      <c r="A28" s="6">
        <v>43872</v>
      </c>
      <c r="B28" s="12">
        <v>-15.15</v>
      </c>
      <c r="C28" s="7" t="s">
        <v>38</v>
      </c>
      <c r="D28" s="8" t="s">
        <v>10</v>
      </c>
    </row>
    <row r="29" spans="1:10" x14ac:dyDescent="0.25">
      <c r="A29" s="6">
        <v>43872</v>
      </c>
      <c r="B29" s="12">
        <v>-14.5</v>
      </c>
      <c r="C29" s="7" t="s">
        <v>39</v>
      </c>
      <c r="D29" s="8" t="s">
        <v>10</v>
      </c>
    </row>
    <row r="30" spans="1:10" x14ac:dyDescent="0.25">
      <c r="A30" s="6">
        <v>43872</v>
      </c>
      <c r="B30" s="12">
        <v>-15.8</v>
      </c>
      <c r="C30" s="7" t="s">
        <v>40</v>
      </c>
      <c r="D30" s="8" t="s">
        <v>10</v>
      </c>
    </row>
    <row r="31" spans="1:10" x14ac:dyDescent="0.25">
      <c r="A31" s="6">
        <v>43873</v>
      </c>
      <c r="B31" s="12">
        <v>-22.8</v>
      </c>
      <c r="C31" s="7" t="s">
        <v>41</v>
      </c>
      <c r="D31" s="8" t="s">
        <v>42</v>
      </c>
    </row>
    <row r="32" spans="1:10" x14ac:dyDescent="0.25">
      <c r="A32" s="6">
        <v>43875</v>
      </c>
      <c r="B32" s="12">
        <v>-77</v>
      </c>
      <c r="C32" s="7" t="s">
        <v>43</v>
      </c>
      <c r="D32" s="8" t="s">
        <v>15</v>
      </c>
    </row>
    <row r="33" spans="1:4" x14ac:dyDescent="0.25">
      <c r="A33" s="6">
        <v>43876</v>
      </c>
      <c r="B33" s="12">
        <v>-10.8</v>
      </c>
      <c r="C33" s="7" t="s">
        <v>44</v>
      </c>
      <c r="D33" s="8" t="s">
        <v>42</v>
      </c>
    </row>
    <row r="34" spans="1:4" x14ac:dyDescent="0.25">
      <c r="A34" s="6">
        <v>43877</v>
      </c>
      <c r="B34" s="12">
        <v>-5</v>
      </c>
      <c r="C34" s="7" t="s">
        <v>45</v>
      </c>
      <c r="D34" s="8" t="s">
        <v>46</v>
      </c>
    </row>
    <row r="35" spans="1:4" x14ac:dyDescent="0.25">
      <c r="A35" s="6">
        <v>43877</v>
      </c>
      <c r="B35" s="12">
        <v>-50</v>
      </c>
      <c r="C35" s="7" t="s">
        <v>47</v>
      </c>
      <c r="D35" s="8" t="s">
        <v>48</v>
      </c>
    </row>
    <row r="36" spans="1:4" x14ac:dyDescent="0.25">
      <c r="A36" s="6">
        <v>43878</v>
      </c>
      <c r="B36" s="12">
        <v>-15</v>
      </c>
      <c r="C36" s="7" t="s">
        <v>49</v>
      </c>
      <c r="D36" s="8" t="s">
        <v>76</v>
      </c>
    </row>
    <row r="37" spans="1:4" x14ac:dyDescent="0.25">
      <c r="A37" s="6">
        <v>43878</v>
      </c>
      <c r="B37" s="12">
        <v>-40.75</v>
      </c>
      <c r="C37" s="7" t="s">
        <v>49</v>
      </c>
      <c r="D37" s="8" t="s">
        <v>76</v>
      </c>
    </row>
    <row r="38" spans="1:4" x14ac:dyDescent="0.25">
      <c r="A38" s="6">
        <v>43878</v>
      </c>
      <c r="B38" s="12">
        <v>-52.5</v>
      </c>
      <c r="C38" s="7" t="s">
        <v>50</v>
      </c>
      <c r="D38" s="8" t="s">
        <v>51</v>
      </c>
    </row>
    <row r="39" spans="1:4" x14ac:dyDescent="0.25">
      <c r="A39" s="6">
        <v>43878</v>
      </c>
      <c r="B39" s="12">
        <v>-214.62</v>
      </c>
      <c r="C39" s="7" t="s">
        <v>52</v>
      </c>
      <c r="D39" s="8" t="s">
        <v>10</v>
      </c>
    </row>
    <row r="40" spans="1:4" x14ac:dyDescent="0.25">
      <c r="A40" s="6">
        <v>43878</v>
      </c>
      <c r="B40" s="12">
        <v>-55.67</v>
      </c>
      <c r="C40" s="7" t="s">
        <v>53</v>
      </c>
      <c r="D40" s="8" t="s">
        <v>10</v>
      </c>
    </row>
    <row r="41" spans="1:4" x14ac:dyDescent="0.25">
      <c r="A41" s="6">
        <v>43879</v>
      </c>
      <c r="B41" s="12">
        <v>-17.989999999999998</v>
      </c>
      <c r="C41" s="7" t="s">
        <v>54</v>
      </c>
      <c r="D41" s="8" t="s">
        <v>5</v>
      </c>
    </row>
    <row r="42" spans="1:4" x14ac:dyDescent="0.25">
      <c r="A42" s="6">
        <v>43880</v>
      </c>
      <c r="B42" s="12">
        <v>-98</v>
      </c>
      <c r="C42" s="7" t="s">
        <v>55</v>
      </c>
      <c r="D42" s="8" t="s">
        <v>51</v>
      </c>
    </row>
    <row r="43" spans="1:4" x14ac:dyDescent="0.25">
      <c r="A43" s="6">
        <v>43880</v>
      </c>
      <c r="B43" s="12">
        <v>10</v>
      </c>
      <c r="C43" s="7" t="s">
        <v>26</v>
      </c>
      <c r="D43" s="8" t="s">
        <v>27</v>
      </c>
    </row>
    <row r="44" spans="1:4" x14ac:dyDescent="0.25">
      <c r="A44" s="6">
        <v>43880</v>
      </c>
      <c r="B44" s="12">
        <v>15</v>
      </c>
      <c r="C44" s="7" t="s">
        <v>56</v>
      </c>
      <c r="D44" s="8" t="s">
        <v>27</v>
      </c>
    </row>
    <row r="45" spans="1:4" x14ac:dyDescent="0.25">
      <c r="A45" s="6">
        <v>43881</v>
      </c>
      <c r="B45" s="12">
        <v>-8.5</v>
      </c>
      <c r="C45" s="7" t="s">
        <v>57</v>
      </c>
      <c r="D45" s="8" t="s">
        <v>58</v>
      </c>
    </row>
    <row r="46" spans="1:4" x14ac:dyDescent="0.25">
      <c r="A46" s="6">
        <v>43882</v>
      </c>
      <c r="B46" s="12">
        <v>-77</v>
      </c>
      <c r="C46" s="7" t="s">
        <v>14</v>
      </c>
      <c r="D46" s="8" t="s">
        <v>15</v>
      </c>
    </row>
    <row r="47" spans="1:4" x14ac:dyDescent="0.25">
      <c r="A47" s="6">
        <v>43882</v>
      </c>
      <c r="B47" s="12">
        <v>-4.5999999999999996</v>
      </c>
      <c r="C47" s="7" t="s">
        <v>59</v>
      </c>
      <c r="D47" s="8" t="s">
        <v>60</v>
      </c>
    </row>
    <row r="48" spans="1:4" x14ac:dyDescent="0.25">
      <c r="A48" s="6">
        <v>43882</v>
      </c>
      <c r="B48" s="12">
        <v>-14.75</v>
      </c>
      <c r="C48" s="7" t="s">
        <v>61</v>
      </c>
      <c r="D48" s="8" t="s">
        <v>60</v>
      </c>
    </row>
    <row r="49" spans="1:4" x14ac:dyDescent="0.25">
      <c r="A49" s="6">
        <v>43882</v>
      </c>
      <c r="B49" s="12">
        <v>-50.08</v>
      </c>
      <c r="C49" s="7" t="s">
        <v>62</v>
      </c>
      <c r="D49" s="8" t="s">
        <v>10</v>
      </c>
    </row>
    <row r="50" spans="1:4" x14ac:dyDescent="0.25">
      <c r="A50" s="6">
        <v>43882</v>
      </c>
      <c r="B50" s="12">
        <v>525.76</v>
      </c>
      <c r="C50" s="7" t="s">
        <v>16</v>
      </c>
      <c r="D50" s="8" t="s">
        <v>17</v>
      </c>
    </row>
    <row r="51" spans="1:4" x14ac:dyDescent="0.25">
      <c r="A51" s="6">
        <v>43882</v>
      </c>
      <c r="B51" s="12">
        <v>158.34</v>
      </c>
      <c r="C51" s="7" t="s">
        <v>63</v>
      </c>
      <c r="D51" s="8" t="s">
        <v>27</v>
      </c>
    </row>
    <row r="52" spans="1:4" x14ac:dyDescent="0.25">
      <c r="A52" s="6">
        <v>43883</v>
      </c>
      <c r="B52" s="12">
        <v>170</v>
      </c>
      <c r="C52" s="7" t="s">
        <v>64</v>
      </c>
      <c r="D52" s="8" t="s">
        <v>27</v>
      </c>
    </row>
    <row r="53" spans="1:4" x14ac:dyDescent="0.25">
      <c r="A53" s="6">
        <v>43884</v>
      </c>
      <c r="B53" s="12">
        <v>-9.65</v>
      </c>
      <c r="C53" s="7" t="s">
        <v>65</v>
      </c>
      <c r="D53" s="8" t="s">
        <v>51</v>
      </c>
    </row>
    <row r="54" spans="1:4" x14ac:dyDescent="0.25">
      <c r="A54" s="6">
        <v>43884</v>
      </c>
      <c r="B54" s="12">
        <v>-40</v>
      </c>
      <c r="C54" s="7" t="s">
        <v>66</v>
      </c>
      <c r="D54" s="8" t="s">
        <v>67</v>
      </c>
    </row>
    <row r="55" spans="1:4" x14ac:dyDescent="0.25">
      <c r="A55" s="6">
        <v>43884</v>
      </c>
      <c r="B55" s="12">
        <v>-162.26</v>
      </c>
      <c r="C55" s="7" t="s">
        <v>68</v>
      </c>
      <c r="D55" s="8" t="s">
        <v>10</v>
      </c>
    </row>
    <row r="56" spans="1:4" x14ac:dyDescent="0.25">
      <c r="A56" s="6">
        <v>43885</v>
      </c>
      <c r="B56" s="12">
        <v>-57.13</v>
      </c>
      <c r="C56" s="7" t="s">
        <v>22</v>
      </c>
      <c r="D56" s="8" t="s">
        <v>10</v>
      </c>
    </row>
    <row r="57" spans="1:4" x14ac:dyDescent="0.25">
      <c r="A57" s="6">
        <v>43886</v>
      </c>
      <c r="B57" s="12">
        <v>-99</v>
      </c>
      <c r="C57" s="7" t="s">
        <v>69</v>
      </c>
      <c r="D57" s="8" t="s">
        <v>96</v>
      </c>
    </row>
    <row r="58" spans="1:4" x14ac:dyDescent="0.25">
      <c r="A58" s="6">
        <v>43887</v>
      </c>
      <c r="B58" s="12">
        <v>-119.25</v>
      </c>
      <c r="C58" s="7" t="s">
        <v>70</v>
      </c>
      <c r="D58" s="8" t="s">
        <v>71</v>
      </c>
    </row>
    <row r="59" spans="1:4" x14ac:dyDescent="0.25">
      <c r="A59" s="6">
        <v>43888</v>
      </c>
      <c r="B59" s="12">
        <v>-55.75</v>
      </c>
      <c r="C59" s="7" t="s">
        <v>25</v>
      </c>
      <c r="D59" s="8" t="s">
        <v>10</v>
      </c>
    </row>
    <row r="60" spans="1:4" x14ac:dyDescent="0.25">
      <c r="A60" s="6">
        <v>43889</v>
      </c>
      <c r="B60" s="12">
        <v>-77</v>
      </c>
      <c r="C60" s="7" t="s">
        <v>72</v>
      </c>
      <c r="D60" s="8" t="s">
        <v>15</v>
      </c>
    </row>
    <row r="61" spans="1:4" x14ac:dyDescent="0.25">
      <c r="A61" s="6">
        <v>43890</v>
      </c>
      <c r="B61" s="12">
        <v>-240.14</v>
      </c>
      <c r="C61" s="7" t="s">
        <v>73</v>
      </c>
      <c r="D61" s="8" t="s">
        <v>31</v>
      </c>
    </row>
    <row r="62" spans="1:4" ht="15.75" thickBot="1" x14ac:dyDescent="0.3">
      <c r="A62" s="9">
        <v>43890</v>
      </c>
      <c r="B62" s="13">
        <v>-39</v>
      </c>
      <c r="C62" s="10" t="s">
        <v>74</v>
      </c>
      <c r="D62" s="11" t="s">
        <v>75</v>
      </c>
    </row>
    <row r="63" spans="1:4" ht="15.75" thickTop="1" x14ac:dyDescent="0.25"/>
  </sheetData>
  <mergeCells count="18">
    <mergeCell ref="F16:J16"/>
    <mergeCell ref="F17:J17"/>
    <mergeCell ref="F18:J18"/>
    <mergeCell ref="F12:J12"/>
    <mergeCell ref="F13:J13"/>
    <mergeCell ref="F14:J14"/>
    <mergeCell ref="F15:J15"/>
    <mergeCell ref="G2:J2"/>
    <mergeCell ref="G6:J6"/>
    <mergeCell ref="F7:J7"/>
    <mergeCell ref="F8:J8"/>
    <mergeCell ref="F9:J9"/>
    <mergeCell ref="F10:J10"/>
    <mergeCell ref="F11:J11"/>
    <mergeCell ref="F1:J1"/>
    <mergeCell ref="F3:J3"/>
    <mergeCell ref="F4:J4"/>
    <mergeCell ref="F5:J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3"/>
  <sheetViews>
    <sheetView tabSelected="1" topLeftCell="A7" workbookViewId="0">
      <selection activeCell="L9" sqref="L9"/>
    </sheetView>
  </sheetViews>
  <sheetFormatPr defaultRowHeight="15" x14ac:dyDescent="0.25"/>
  <sheetData>
    <row r="1" spans="1:5" x14ac:dyDescent="0.25">
      <c r="A1" s="14" t="s">
        <v>80</v>
      </c>
      <c r="B1" s="15"/>
      <c r="C1" s="15"/>
      <c r="D1" s="15"/>
      <c r="E1" s="16"/>
    </row>
    <row r="2" spans="1:5" x14ac:dyDescent="0.25">
      <c r="A2" s="17" t="s">
        <v>81</v>
      </c>
      <c r="B2" s="18"/>
      <c r="C2" s="18"/>
      <c r="D2" s="18"/>
      <c r="E2" s="19"/>
    </row>
    <row r="3" spans="1:5" x14ac:dyDescent="0.25">
      <c r="A3" s="17" t="s">
        <v>82</v>
      </c>
      <c r="B3" s="18"/>
      <c r="C3" s="18"/>
      <c r="D3" s="18"/>
      <c r="E3" s="19"/>
    </row>
    <row r="4" spans="1:5" x14ac:dyDescent="0.25">
      <c r="A4" s="17"/>
      <c r="B4" s="18"/>
      <c r="C4" s="18"/>
      <c r="D4" s="18" t="s">
        <v>93</v>
      </c>
      <c r="E4" s="19"/>
    </row>
    <row r="5" spans="1:5" x14ac:dyDescent="0.25">
      <c r="A5" s="30" t="s">
        <v>87</v>
      </c>
      <c r="B5" s="31"/>
      <c r="C5" s="31"/>
      <c r="D5" s="26"/>
      <c r="E5" s="27"/>
    </row>
    <row r="6" spans="1:5" x14ac:dyDescent="0.25">
      <c r="A6" s="22" t="s">
        <v>83</v>
      </c>
      <c r="B6" s="23"/>
      <c r="C6" s="23"/>
      <c r="D6" s="26">
        <f>'Chart of Accounts'!B11+'Chart of Accounts'!B13+'Chart of Accounts'!B50</f>
        <v>5821.6200000000008</v>
      </c>
      <c r="E6" s="27"/>
    </row>
    <row r="7" spans="1:5" x14ac:dyDescent="0.25">
      <c r="A7" s="22" t="s">
        <v>84</v>
      </c>
      <c r="B7" s="23"/>
      <c r="C7" s="23"/>
      <c r="D7" s="26">
        <f>'Chart of Accounts'!B14+'Chart of Accounts'!B19+'Chart of Accounts'!B43+'Chart of Accounts'!B44+'Chart of Accounts'!B51+'Chart of Accounts'!B52</f>
        <v>596.68000000000006</v>
      </c>
      <c r="E7" s="27"/>
    </row>
    <row r="8" spans="1:5" ht="15.75" thickBot="1" x14ac:dyDescent="0.3">
      <c r="A8" s="24" t="s">
        <v>85</v>
      </c>
      <c r="B8" s="25"/>
      <c r="C8" s="25"/>
      <c r="D8" s="28">
        <f>SUM(D6:E7)</f>
        <v>6418.3000000000011</v>
      </c>
      <c r="E8" s="29"/>
    </row>
    <row r="9" spans="1:5" ht="15.75" thickTop="1" x14ac:dyDescent="0.25">
      <c r="A9" s="30" t="s">
        <v>86</v>
      </c>
      <c r="B9" s="31"/>
      <c r="C9" s="31"/>
      <c r="D9" s="26"/>
      <c r="E9" s="27"/>
    </row>
    <row r="10" spans="1:5" x14ac:dyDescent="0.25">
      <c r="A10" s="22" t="s">
        <v>90</v>
      </c>
      <c r="B10" s="23"/>
      <c r="C10" s="23"/>
      <c r="D10" s="26">
        <f>'Chart of Accounts'!B5+'Chart of Accounts'!B7+'Chart of Accounts'!B15+'Chart of Accounts'!B16+'Chart of Accounts'!B18+'Chart of Accounts'!B22+'Chart of Accounts'!B25+'Chart of Accounts'!B28+'Chart of Accounts'!B29+'Chart of Accounts'!B30+'Chart of Accounts'!B39+'Chart of Accounts'!B40+'Chart of Accounts'!B49+'Chart of Accounts'!B55+'Chart of Accounts'!B56+'Chart of Accounts'!B59</f>
        <v>-2124.2999999999997</v>
      </c>
      <c r="E10" s="27"/>
    </row>
    <row r="11" spans="1:5" x14ac:dyDescent="0.25">
      <c r="A11" s="22" t="s">
        <v>89</v>
      </c>
      <c r="B11" s="23"/>
      <c r="C11" s="23"/>
      <c r="D11" s="26">
        <f>'Chart of Accounts'!B41+'Chart of Accounts'!B9+'Chart of Accounts'!B2</f>
        <v>-211.57999999999998</v>
      </c>
      <c r="E11" s="27"/>
    </row>
    <row r="12" spans="1:5" x14ac:dyDescent="0.25">
      <c r="A12" s="22" t="s">
        <v>88</v>
      </c>
      <c r="B12" s="23"/>
      <c r="C12" s="23"/>
      <c r="D12" s="26">
        <f>'Chart of Accounts'!B61+'Chart of Accounts'!B21</f>
        <v>-440.14</v>
      </c>
      <c r="E12" s="27"/>
    </row>
    <row r="13" spans="1:5" x14ac:dyDescent="0.25">
      <c r="A13" s="22" t="s">
        <v>91</v>
      </c>
      <c r="B13" s="23"/>
      <c r="C13" s="23"/>
      <c r="D13" s="26">
        <f>'Chart of Accounts'!B45+'Chart of Accounts'!B54+'Chart of Accounts'!B58</f>
        <v>-167.75</v>
      </c>
      <c r="E13" s="27"/>
    </row>
    <row r="14" spans="1:5" x14ac:dyDescent="0.25">
      <c r="A14" s="22" t="s">
        <v>92</v>
      </c>
      <c r="B14" s="23"/>
      <c r="C14" s="23"/>
      <c r="D14" s="26">
        <f>'Chart of Accounts'!B62+'Chart of Accounts'!B53+'Chart of Accounts'!B48+'Chart of Accounts'!B47+'Chart of Accounts'!B42+'Chart of Accounts'!B38+'Chart of Accounts'!B35+'Chart of Accounts'!B34+'Chart of Accounts'!B33+'Chart of Accounts'!B31+'Chart of Accounts'!B27+'Chart of Accounts'!B20+'Chart of Accounts'!B3</f>
        <v>-475.04</v>
      </c>
      <c r="E14" s="27"/>
    </row>
    <row r="15" spans="1:5" x14ac:dyDescent="0.25">
      <c r="A15" s="22" t="s">
        <v>72</v>
      </c>
      <c r="B15" s="23"/>
      <c r="C15" s="23"/>
      <c r="D15" s="26">
        <f>'Chart of Accounts'!B10+'Chart of Accounts'!B32+'Chart of Accounts'!B46+'Chart of Accounts'!B60</f>
        <v>-308</v>
      </c>
      <c r="E15" s="27"/>
    </row>
    <row r="16" spans="1:5" x14ac:dyDescent="0.25">
      <c r="A16" s="22" t="s">
        <v>18</v>
      </c>
      <c r="B16" s="23"/>
      <c r="C16" s="23"/>
      <c r="D16" s="26">
        <f>'Chart of Accounts'!B12</f>
        <v>-1200</v>
      </c>
      <c r="E16" s="27"/>
    </row>
    <row r="17" spans="1:5" x14ac:dyDescent="0.25">
      <c r="A17" s="22" t="s">
        <v>97</v>
      </c>
      <c r="B17" s="23"/>
      <c r="C17" s="23"/>
      <c r="D17" s="26">
        <f>'Chart of Accounts'!B4+'Chart of Accounts'!B8+'Chart of Accounts'!B57</f>
        <v>-177.2</v>
      </c>
      <c r="E17" s="27"/>
    </row>
    <row r="18" spans="1:5" x14ac:dyDescent="0.25">
      <c r="A18" s="22" t="s">
        <v>98</v>
      </c>
      <c r="B18" s="23"/>
      <c r="C18" s="23"/>
      <c r="D18" s="26">
        <f>'Chart of Accounts'!B24+'Chart of Accounts'!B17+'Chart of Accounts'!B6</f>
        <v>-38.97</v>
      </c>
      <c r="E18" s="27"/>
    </row>
    <row r="19" spans="1:5" x14ac:dyDescent="0.25">
      <c r="A19" s="22" t="s">
        <v>99</v>
      </c>
      <c r="B19" s="23"/>
      <c r="C19" s="23"/>
      <c r="D19" s="26">
        <f>'Chart of Accounts'!B37+'Chart of Accounts'!B36+'Chart of Accounts'!B26</f>
        <v>-95.75</v>
      </c>
      <c r="E19" s="27"/>
    </row>
    <row r="20" spans="1:5" ht="15.75" thickBot="1" x14ac:dyDescent="0.3">
      <c r="A20" s="24" t="s">
        <v>100</v>
      </c>
      <c r="B20" s="25"/>
      <c r="C20" s="25"/>
      <c r="D20" s="32">
        <f>SUM(D10:E19)</f>
        <v>-5238.7299999999996</v>
      </c>
      <c r="E20" s="33"/>
    </row>
    <row r="21" spans="1:5" ht="15.75" thickTop="1" x14ac:dyDescent="0.25">
      <c r="A21" s="17"/>
      <c r="B21" s="18"/>
      <c r="C21" s="18"/>
      <c r="D21" s="34"/>
      <c r="E21" s="35"/>
    </row>
    <row r="22" spans="1:5" ht="15.75" thickBot="1" x14ac:dyDescent="0.3">
      <c r="A22" s="20" t="s">
        <v>101</v>
      </c>
      <c r="B22" s="21"/>
      <c r="C22" s="21"/>
      <c r="D22" s="28">
        <f>D8+D20</f>
        <v>1179.5700000000015</v>
      </c>
      <c r="E22" s="29"/>
    </row>
    <row r="23" spans="1:5" ht="15.75" thickTop="1" x14ac:dyDescent="0.25"/>
  </sheetData>
  <mergeCells count="41">
    <mergeCell ref="D22:E22"/>
    <mergeCell ref="D18:E18"/>
    <mergeCell ref="D19:E19"/>
    <mergeCell ref="D20:E20"/>
    <mergeCell ref="D21:E21"/>
    <mergeCell ref="A4:C4"/>
    <mergeCell ref="D4:E4"/>
    <mergeCell ref="D12:E12"/>
    <mergeCell ref="D13:E13"/>
    <mergeCell ref="D14:E14"/>
    <mergeCell ref="A5:C5"/>
    <mergeCell ref="A6:C6"/>
    <mergeCell ref="A7:C7"/>
    <mergeCell ref="A8:C8"/>
    <mergeCell ref="A9:C9"/>
    <mergeCell ref="D15:E15"/>
    <mergeCell ref="D16:E16"/>
    <mergeCell ref="D17:E17"/>
    <mergeCell ref="D5:E5"/>
    <mergeCell ref="D6:E6"/>
    <mergeCell ref="D7:E7"/>
    <mergeCell ref="D8:E8"/>
    <mergeCell ref="D9:E9"/>
    <mergeCell ref="D10:E10"/>
    <mergeCell ref="D11:E11"/>
    <mergeCell ref="A1:E1"/>
    <mergeCell ref="A2:E2"/>
    <mergeCell ref="A3:E3"/>
    <mergeCell ref="A22:C22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Chart of Accounts</vt:lpstr>
      <vt:lpstr>Income Statement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Daniella Davenport</cp:lastModifiedBy>
  <dcterms:created xsi:type="dcterms:W3CDTF">2020-03-11T01:30:34Z</dcterms:created>
  <dcterms:modified xsi:type="dcterms:W3CDTF">2020-03-30T01:42:13Z</dcterms:modified>
</cp:coreProperties>
</file>